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.1." sheetId="1" r:id="rId1"/>
    <sheet name="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<sst xmlns="http://schemas.openxmlformats.org/spreadsheetml/2006/main" count="88" uniqueCount="67">
  <si>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</si>
  <si>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</si>
  <si>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</si>
  <si>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</si>
  <si>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</si>
  <si>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</si>
  <si>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</si>
  <si>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</si>
  <si>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</si>
  <si>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</si>
  <si>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</si>
  <si>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</si>
  <si>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</si>
  <si>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</si>
  <si>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</si>
  <si>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</si>
  <si>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</si>
  <si>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</si>
  <si>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</si>
  <si>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</si>
  <si>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</si>
  <si>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</si>
  <si>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</si>
  <si>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</si>
  <si>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</si>
  <si>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</si>
  <si>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</si>
  <si>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</si>
  <si>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</si>
  <si>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</si>
  <si>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</si>
  <si>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</si>
  <si>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</si>
  <si>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</si>
  <si>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</si>
  <si>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</si>
  <si>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</si>
  <si>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Таблица 1.1.</t>
  </si>
  <si>
    <t>Приложение № 4 к приказу от 08.06.2010г.  № 29-01т/10</t>
  </si>
  <si>
    <t>МУП КХ "Водоканал"</t>
  </si>
  <si>
    <t>Утверждено Службой по государственному регулированию цен и тарифов Калининградской области</t>
  </si>
  <si>
    <t>г. Калининград, ул. Комсомольская, 12</t>
  </si>
  <si>
    <t>Служба по государственному регулированию цен и тарифов Калининградской области</t>
  </si>
  <si>
    <t>Водоотведение</t>
  </si>
  <si>
    <t>прочие расходы</t>
  </si>
  <si>
    <t>д) Чистая прибыль по регулируемому виду деятельности  (тыс. рублей)</t>
  </si>
  <si>
    <t xml:space="preserve"> Информация о тарифе на водоотведение </t>
  </si>
  <si>
    <t xml:space="preserve"> Информация об  основных показателях финансово-хозяйственной деятельности  организации в соответствии с установленным тарифом</t>
  </si>
  <si>
    <t>Тариф на водоотведение, руб./куб. м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</si>
  <si>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</si>
  <si>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д) Объем сточных вод, принятых от потребителей оказываемых услуг (тыс. м3)</t>
  </si>
  <si>
    <t>е) Объем сточных вод, принятых от других регулируемых организаций в сфере водоотведения и (или) очистки сточных вод (тыс. м3)</t>
  </si>
  <si>
    <t>ж) Объем сточных вод, пропущенных через очистные сооружения (тыс. м3)</t>
  </si>
  <si>
    <t>з) Протяженность канализационных сетей (в однотрубном исчислении) (км)</t>
  </si>
  <si>
    <t>и) Количество насосных станций и очистных сооружений (штук)</t>
  </si>
  <si>
    <t>к) Среднесписочная численность основного производственного персонала (человек)</t>
  </si>
  <si>
    <t>объем приобретения, тыс. кВтч</t>
  </si>
  <si>
    <t>5,80 руб./куб. м (без НДС)</t>
  </si>
  <si>
    <t>6,84 руб./куб. м (с НДС)</t>
  </si>
  <si>
    <t>план на 2013 год</t>
  </si>
  <si>
    <t>c 01.01.2013 по 30.06.2013</t>
  </si>
  <si>
    <t>с 01.07.2013 по 31.12.2013</t>
  </si>
  <si>
    <t>"Комсомольская правда - Калининград", N 183, 05.12.2012</t>
  </si>
  <si>
    <t>с 1 января  по 31 декабря 2013 года</t>
  </si>
  <si>
    <t>Приказ № 109-03окк/12 от 28.11.2012</t>
  </si>
  <si>
    <t>6,10 руб./куб. м (без НДС)</t>
  </si>
  <si>
    <t>7,20 руб./куб. м (с НДС)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</si>
</sst>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165" fontId="37" fillId="0" borderId="12" xfId="0" applyNumberFormat="1" applyFont="1" applyFill="1" applyBorder="1" applyAlignment="1">
      <alignment vertical="center" wrapText="1"/>
    </xf>
    <xf numFmtId="165" fontId="37" fillId="0" borderId="16" xfId="0" applyNumberFormat="1" applyFont="1" applyFill="1" applyBorder="1" applyAlignment="1">
      <alignment vertical="center"/>
    </xf>
    <xf numFmtId="165" fontId="37" fillId="0" borderId="10" xfId="0" applyNumberFormat="1" applyFont="1" applyFill="1" applyBorder="1" applyAlignment="1">
      <alignment vertical="center"/>
    </xf>
    <xf numFmtId="165" fontId="37" fillId="0" borderId="10" xfId="0" applyNumberFormat="1" applyFont="1" applyFill="1" applyBorder="1" applyAlignment="1">
      <alignment horizontal="right" vertical="center"/>
    </xf>
    <xf numFmtId="165" fontId="37" fillId="0" borderId="17" xfId="0" applyNumberFormat="1" applyFont="1" applyFill="1" applyBorder="1" applyAlignment="1">
      <alignment vertical="center"/>
    </xf>
    <xf numFmtId="165" fontId="37" fillId="0" borderId="12" xfId="0" applyNumberFormat="1" applyFont="1" applyFill="1" applyBorder="1" applyAlignment="1">
      <alignment vertical="center"/>
    </xf>
    <xf numFmtId="0" fontId="37" fillId="0" borderId="18" xfId="0" applyFont="1" applyFill="1" applyBorder="1" applyAlignment="1">
      <alignment horizontal="left" vertical="center" wrapText="1" indent="3"/>
    </xf>
    <xf numFmtId="0" fontId="37" fillId="0" borderId="18" xfId="0" applyFont="1" applyFill="1" applyBorder="1" applyAlignment="1">
      <alignment horizontal="left" vertical="center" wrapText="1" indent="6"/>
    </xf>
    <xf numFmtId="4" fontId="37" fillId="0" borderId="10" xfId="0" applyNumberFormat="1" applyFont="1" applyFill="1" applyBorder="1" applyAlignment="1">
      <alignment vertical="center"/>
    </xf>
    <xf numFmtId="1" fontId="37" fillId="0" borderId="12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7" fillId="0" borderId="25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4;\&#1058;&#1072;&#1088;&#1080;&#1092;&#1099;\2013\&#1087;&#1088;&#1086;&#1077;&#1082;&#1090;%20&#1090;&#1072;&#1088;&#1080;&#1092;&#1072;%20&#1042;&#1054;,%20&#1042;&#1057;%20&#1085;&#1072;%202013%20&#1075;&#1086;&#1076;%20&#1091;&#1090;&#1074;&#1077;&#1088;&#1078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алькуляция ХВ"/>
      <sheetName val="Калькуляция ВО"/>
      <sheetName val="формы ФСТ"/>
      <sheetName val="ПП ВС ВО"/>
      <sheetName val="Подъем воды"/>
      <sheetName val="Очистка воды"/>
      <sheetName val="Трансп воды"/>
      <sheetName val="прием, перекачка, транс стоков "/>
      <sheetName val="ОС"/>
      <sheetName val="утил осадка"/>
      <sheetName val="цеховые расходы"/>
      <sheetName val="Косвенные расходы"/>
      <sheetName val="инф  ОКК"/>
      <sheetName val="доп"/>
    </sheetNames>
    <sheetDataSet>
      <sheetData sheetId="2">
        <row r="8">
          <cell r="R8">
            <v>16808.63515485</v>
          </cell>
        </row>
        <row r="9">
          <cell r="R9">
            <v>24421.068379529966</v>
          </cell>
        </row>
        <row r="10">
          <cell r="R10">
            <v>629.04</v>
          </cell>
        </row>
        <row r="11">
          <cell r="R11">
            <v>2512.2374796030367</v>
          </cell>
        </row>
        <row r="12">
          <cell r="R12">
            <v>15500</v>
          </cell>
        </row>
        <row r="13">
          <cell r="R13">
            <v>45014.96374004011</v>
          </cell>
        </row>
        <row r="14">
          <cell r="R14">
            <v>13626.029524110143</v>
          </cell>
        </row>
        <row r="15">
          <cell r="R15">
            <v>1249.1502707265195</v>
          </cell>
        </row>
        <row r="16">
          <cell r="R16">
            <v>21476.47950361937</v>
          </cell>
        </row>
        <row r="17">
          <cell r="R17">
            <v>1013.8782748008022</v>
          </cell>
        </row>
        <row r="18">
          <cell r="R18">
            <v>22001.921347410756</v>
          </cell>
        </row>
        <row r="22">
          <cell r="R22">
            <v>251.90058698408552</v>
          </cell>
        </row>
        <row r="23">
          <cell r="R23">
            <v>1183.07034912</v>
          </cell>
        </row>
        <row r="25">
          <cell r="R25">
            <v>1365.6118774944498</v>
          </cell>
        </row>
        <row r="27">
          <cell r="R27">
            <v>456.27525194943286</v>
          </cell>
        </row>
        <row r="29">
          <cell r="R29">
            <v>9833.229400490465</v>
          </cell>
        </row>
        <row r="30">
          <cell r="R30">
            <v>2976.518539528464</v>
          </cell>
        </row>
        <row r="31">
          <cell r="R31">
            <v>784.9059000000001</v>
          </cell>
        </row>
        <row r="32">
          <cell r="R32">
            <v>8323.61135062885</v>
          </cell>
        </row>
        <row r="33">
          <cell r="R33">
            <v>697.44895</v>
          </cell>
        </row>
        <row r="34">
          <cell r="R34">
            <v>8527.256165615416</v>
          </cell>
        </row>
      </sheetData>
      <sheetData sheetId="4">
        <row r="104">
          <cell r="J104">
            <v>52187.337459999995</v>
          </cell>
        </row>
        <row r="106">
          <cell r="J106">
            <v>52172.837459999995</v>
          </cell>
        </row>
      </sheetData>
      <sheetData sheetId="8">
        <row r="22">
          <cell r="J22">
            <v>5853452</v>
          </cell>
        </row>
        <row r="199">
          <cell r="J199">
            <v>211.5</v>
          </cell>
        </row>
      </sheetData>
      <sheetData sheetId="9">
        <row r="75">
          <cell r="J75">
            <v>347916</v>
          </cell>
        </row>
        <row r="270">
          <cell r="J270">
            <v>46</v>
          </cell>
        </row>
      </sheetData>
      <sheetData sheetId="11">
        <row r="11">
          <cell r="N11">
            <v>49377.05869844627</v>
          </cell>
        </row>
        <row r="12">
          <cell r="N12">
            <v>14946.435668019687</v>
          </cell>
        </row>
        <row r="171">
          <cell r="N171">
            <v>128801.25748179104</v>
          </cell>
        </row>
        <row r="178">
          <cell r="N178">
            <v>46427.78322279683</v>
          </cell>
        </row>
      </sheetData>
      <sheetData sheetId="12">
        <row r="11">
          <cell r="N11">
            <v>48120.14198736805</v>
          </cell>
        </row>
        <row r="12">
          <cell r="N12">
            <v>14565.96697957631</v>
          </cell>
        </row>
        <row r="148">
          <cell r="N148">
            <v>131952.49882944656</v>
          </cell>
        </row>
        <row r="155">
          <cell r="N155">
            <v>47563.68168397721</v>
          </cell>
        </row>
      </sheetData>
      <sheetData sheetId="13">
        <row r="36">
          <cell r="F36">
            <v>615.2598</v>
          </cell>
        </row>
        <row r="39">
          <cell r="F39">
            <v>10.4335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3">
      <selection activeCell="D17" sqref="D17"/>
    </sheetView>
  </sheetViews>
  <sheetFormatPr defaultColWidth="9.140625" defaultRowHeight="15"/>
  <cols>
    <col min="1" max="1" width="4.00390625" style="3" customWidth="1"/>
    <col min="2" max="2" width="9.140625" style="3" customWidth="1"/>
    <col min="3" max="3" width="25.140625" style="3" customWidth="1"/>
    <col min="4" max="4" width="25.421875" style="3" customWidth="1"/>
    <col min="5" max="5" width="27.7109375" style="3" customWidth="1"/>
    <col min="6" max="16384" width="9.140625" style="3" customWidth="1"/>
  </cols>
  <sheetData>
    <row r="1" spans="2:5" ht="15" hidden="1">
      <c r="B1" s="61" t="s">
        <v>38</v>
      </c>
      <c r="C1" s="61"/>
      <c r="D1" s="61"/>
      <c r="E1" s="61"/>
    </row>
    <row r="2" spans="1:5" ht="15" hidden="1">
      <c r="A2" s="46"/>
      <c r="B2" s="46"/>
      <c r="E2" s="4" t="s">
        <v>37</v>
      </c>
    </row>
    <row r="3" spans="2:5" ht="15">
      <c r="B3" s="52" t="s">
        <v>46</v>
      </c>
      <c r="C3" s="53"/>
      <c r="D3" s="53"/>
      <c r="E3" s="53"/>
    </row>
    <row r="4" ht="15.75" thickBot="1"/>
    <row r="5" spans="2:5" ht="15">
      <c r="B5" s="29" t="s">
        <v>6</v>
      </c>
      <c r="C5" s="30"/>
      <c r="D5" s="31" t="s">
        <v>39</v>
      </c>
      <c r="E5" s="32"/>
    </row>
    <row r="6" spans="2:5" ht="15">
      <c r="B6" s="33" t="s">
        <v>7</v>
      </c>
      <c r="C6" s="34"/>
      <c r="D6" s="35">
        <v>3903009923</v>
      </c>
      <c r="E6" s="36"/>
    </row>
    <row r="7" spans="2:5" ht="15">
      <c r="B7" s="33" t="s">
        <v>8</v>
      </c>
      <c r="C7" s="34"/>
      <c r="D7" s="35">
        <v>390401001</v>
      </c>
      <c r="E7" s="36"/>
    </row>
    <row r="8" spans="2:5" ht="15.75" thickBot="1">
      <c r="B8" s="33" t="s">
        <v>9</v>
      </c>
      <c r="C8" s="34"/>
      <c r="D8" s="35" t="s">
        <v>41</v>
      </c>
      <c r="E8" s="36"/>
    </row>
    <row r="9" spans="2:5" ht="42.75" customHeight="1" thickTop="1">
      <c r="B9" s="50" t="s">
        <v>10</v>
      </c>
      <c r="C9" s="51"/>
      <c r="D9" s="62" t="s">
        <v>64</v>
      </c>
      <c r="E9" s="63"/>
    </row>
    <row r="10" spans="2:5" ht="31.5" customHeight="1">
      <c r="B10" s="64" t="s">
        <v>0</v>
      </c>
      <c r="C10" s="58"/>
      <c r="D10" s="44" t="s">
        <v>42</v>
      </c>
      <c r="E10" s="65"/>
    </row>
    <row r="11" spans="2:5" ht="15" customHeight="1">
      <c r="B11" s="33" t="s">
        <v>1</v>
      </c>
      <c r="C11" s="34"/>
      <c r="D11" s="44" t="s">
        <v>63</v>
      </c>
      <c r="E11" s="65"/>
    </row>
    <row r="12" spans="2:5" ht="15.75" thickBot="1">
      <c r="B12" s="54" t="s">
        <v>2</v>
      </c>
      <c r="C12" s="55"/>
      <c r="D12" s="45" t="s">
        <v>62</v>
      </c>
      <c r="E12" s="56"/>
    </row>
    <row r="13" spans="2:5" ht="16.5" customHeight="1">
      <c r="B13" s="37" t="s">
        <v>48</v>
      </c>
      <c r="C13" s="38"/>
      <c r="D13" s="43" t="s">
        <v>60</v>
      </c>
      <c r="E13" s="1" t="s">
        <v>57</v>
      </c>
    </row>
    <row r="14" spans="2:5" ht="15.75" thickBot="1">
      <c r="B14" s="39"/>
      <c r="C14" s="40"/>
      <c r="D14" s="44"/>
      <c r="E14" s="2" t="s">
        <v>58</v>
      </c>
    </row>
    <row r="15" spans="2:5" ht="15">
      <c r="B15" s="39"/>
      <c r="C15" s="40"/>
      <c r="D15" s="44" t="s">
        <v>61</v>
      </c>
      <c r="E15" s="1" t="s">
        <v>65</v>
      </c>
    </row>
    <row r="16" spans="2:5" ht="15.75" thickBot="1">
      <c r="B16" s="41"/>
      <c r="C16" s="42"/>
      <c r="D16" s="45"/>
      <c r="E16" s="2" t="s">
        <v>66</v>
      </c>
    </row>
    <row r="17" spans="2:5" ht="15">
      <c r="B17" s="5"/>
      <c r="C17" s="5"/>
      <c r="D17" s="6"/>
      <c r="E17" s="6"/>
    </row>
    <row r="18" spans="2:5" ht="15">
      <c r="B18" s="7"/>
      <c r="C18" s="7"/>
      <c r="D18" s="7"/>
      <c r="E18" s="7"/>
    </row>
    <row r="19" spans="2:5" ht="15.75" hidden="1" thickTop="1">
      <c r="B19" s="27" t="s">
        <v>6</v>
      </c>
      <c r="C19" s="27"/>
      <c r="D19" s="28"/>
      <c r="E19" s="28"/>
    </row>
    <row r="20" spans="2:5" ht="15" hidden="1">
      <c r="B20" s="34" t="s">
        <v>7</v>
      </c>
      <c r="C20" s="34"/>
      <c r="D20" s="35"/>
      <c r="E20" s="35"/>
    </row>
    <row r="21" spans="2:5" ht="15" hidden="1">
      <c r="B21" s="34" t="s">
        <v>8</v>
      </c>
      <c r="C21" s="34"/>
      <c r="D21" s="35"/>
      <c r="E21" s="35"/>
    </row>
    <row r="22" spans="2:5" ht="15.75" hidden="1" thickBot="1">
      <c r="B22" s="34" t="s">
        <v>9</v>
      </c>
      <c r="C22" s="34"/>
      <c r="D22" s="35"/>
      <c r="E22" s="35"/>
    </row>
    <row r="23" spans="2:5" ht="44.25" customHeight="1" hidden="1" thickTop="1">
      <c r="B23" s="51" t="s">
        <v>11</v>
      </c>
      <c r="C23" s="51"/>
      <c r="D23" s="28"/>
      <c r="E23" s="28"/>
    </row>
    <row r="24" spans="2:5" ht="30" customHeight="1" hidden="1">
      <c r="B24" s="58" t="s">
        <v>0</v>
      </c>
      <c r="C24" s="58"/>
      <c r="D24" s="35"/>
      <c r="E24" s="35"/>
    </row>
    <row r="25" spans="2:5" ht="15" hidden="1">
      <c r="B25" s="34" t="s">
        <v>1</v>
      </c>
      <c r="C25" s="34"/>
      <c r="D25" s="35"/>
      <c r="E25" s="35"/>
    </row>
    <row r="26" spans="2:5" ht="15.75" hidden="1" thickBot="1">
      <c r="B26" s="59" t="s">
        <v>2</v>
      </c>
      <c r="C26" s="59"/>
      <c r="D26" s="60"/>
      <c r="E26" s="60"/>
    </row>
    <row r="27" spans="2:5" ht="16.5" hidden="1" thickBot="1" thickTop="1">
      <c r="B27" s="47" t="s">
        <v>12</v>
      </c>
      <c r="C27" s="47"/>
      <c r="D27" s="48"/>
      <c r="E27" s="49"/>
    </row>
    <row r="28" spans="2:5" ht="16.5" hidden="1" thickBot="1" thickTop="1">
      <c r="B28" s="7"/>
      <c r="C28" s="7"/>
      <c r="D28" s="7"/>
      <c r="E28" s="7"/>
    </row>
    <row r="29" spans="2:5" ht="15.75" hidden="1" thickTop="1">
      <c r="B29" s="27" t="s">
        <v>6</v>
      </c>
      <c r="C29" s="27"/>
      <c r="D29" s="28"/>
      <c r="E29" s="28"/>
    </row>
    <row r="30" spans="2:5" ht="15" hidden="1">
      <c r="B30" s="34" t="s">
        <v>7</v>
      </c>
      <c r="C30" s="34"/>
      <c r="D30" s="35"/>
      <c r="E30" s="35"/>
    </row>
    <row r="31" spans="2:5" ht="15" hidden="1">
      <c r="B31" s="34" t="s">
        <v>8</v>
      </c>
      <c r="C31" s="34"/>
      <c r="D31" s="35"/>
      <c r="E31" s="35"/>
    </row>
    <row r="32" spans="2:5" ht="15.75" hidden="1" thickBot="1">
      <c r="B32" s="34" t="s">
        <v>9</v>
      </c>
      <c r="C32" s="34"/>
      <c r="D32" s="35"/>
      <c r="E32" s="35"/>
    </row>
    <row r="33" spans="2:5" ht="45.75" customHeight="1" hidden="1" thickTop="1">
      <c r="B33" s="51" t="s">
        <v>14</v>
      </c>
      <c r="C33" s="51"/>
      <c r="D33" s="28"/>
      <c r="E33" s="28"/>
    </row>
    <row r="34" spans="2:5" ht="26.25" customHeight="1" hidden="1">
      <c r="B34" s="58" t="s">
        <v>0</v>
      </c>
      <c r="C34" s="58"/>
      <c r="D34" s="35"/>
      <c r="E34" s="35"/>
    </row>
    <row r="35" spans="2:5" ht="15" hidden="1">
      <c r="B35" s="34" t="s">
        <v>1</v>
      </c>
      <c r="C35" s="34"/>
      <c r="D35" s="35"/>
      <c r="E35" s="35"/>
    </row>
    <row r="36" spans="2:5" ht="15.75" hidden="1" thickBot="1">
      <c r="B36" s="59" t="s">
        <v>2</v>
      </c>
      <c r="C36" s="59"/>
      <c r="D36" s="60"/>
      <c r="E36" s="60"/>
    </row>
    <row r="37" spans="2:5" ht="50.25" customHeight="1" hidden="1" thickBot="1" thickTop="1">
      <c r="B37" s="47" t="s">
        <v>13</v>
      </c>
      <c r="C37" s="47"/>
      <c r="D37" s="48"/>
      <c r="E37" s="49"/>
    </row>
    <row r="38" ht="15.75" hidden="1" thickTop="1"/>
    <row r="39" spans="2:5" ht="48" customHeight="1" hidden="1">
      <c r="B39" s="57" t="s">
        <v>26</v>
      </c>
      <c r="C39" s="57"/>
      <c r="D39" s="57"/>
      <c r="E39" s="57"/>
    </row>
    <row r="40" spans="2:5" ht="77.25" customHeight="1" hidden="1">
      <c r="B40" s="57" t="s">
        <v>32</v>
      </c>
      <c r="C40" s="57"/>
      <c r="D40" s="57"/>
      <c r="E40" s="57"/>
    </row>
    <row r="53" ht="16.5" customHeight="1"/>
  </sheetData>
  <sheetProtection/>
  <mergeCells count="60">
    <mergeCell ref="B1:E1"/>
    <mergeCell ref="D9:E9"/>
    <mergeCell ref="D26:E26"/>
    <mergeCell ref="B10:C10"/>
    <mergeCell ref="D10:E10"/>
    <mergeCell ref="B11:C11"/>
    <mergeCell ref="D11:E11"/>
    <mergeCell ref="B24:C24"/>
    <mergeCell ref="B19:C19"/>
    <mergeCell ref="D19:E19"/>
    <mergeCell ref="B39:E39"/>
    <mergeCell ref="B21:C21"/>
    <mergeCell ref="D21:E21"/>
    <mergeCell ref="B22:C22"/>
    <mergeCell ref="D22:E22"/>
    <mergeCell ref="B37:C37"/>
    <mergeCell ref="D37:E37"/>
    <mergeCell ref="B36:C36"/>
    <mergeCell ref="D36:E36"/>
    <mergeCell ref="B26:C26"/>
    <mergeCell ref="B40:E40"/>
    <mergeCell ref="B31:C31"/>
    <mergeCell ref="D31:E31"/>
    <mergeCell ref="B33:C33"/>
    <mergeCell ref="B32:C32"/>
    <mergeCell ref="D32:E32"/>
    <mergeCell ref="B34:C34"/>
    <mergeCell ref="D34:E34"/>
    <mergeCell ref="B35:C35"/>
    <mergeCell ref="D35:E35"/>
    <mergeCell ref="D33:E33"/>
    <mergeCell ref="B12:C12"/>
    <mergeCell ref="D12:E12"/>
    <mergeCell ref="B25:C25"/>
    <mergeCell ref="D25:E25"/>
    <mergeCell ref="B20:C20"/>
    <mergeCell ref="D20:E20"/>
    <mergeCell ref="B30:C30"/>
    <mergeCell ref="D30:E30"/>
    <mergeCell ref="D24:E24"/>
    <mergeCell ref="A2:B2"/>
    <mergeCell ref="B27:C27"/>
    <mergeCell ref="D27:E27"/>
    <mergeCell ref="B8:C8"/>
    <mergeCell ref="D8:E8"/>
    <mergeCell ref="B9:C9"/>
    <mergeCell ref="B3:E3"/>
    <mergeCell ref="D7:E7"/>
    <mergeCell ref="B7:C7"/>
    <mergeCell ref="B23:C23"/>
    <mergeCell ref="B29:C29"/>
    <mergeCell ref="D29:E29"/>
    <mergeCell ref="B5:C5"/>
    <mergeCell ref="D5:E5"/>
    <mergeCell ref="B6:C6"/>
    <mergeCell ref="D6:E6"/>
    <mergeCell ref="D23:E23"/>
    <mergeCell ref="B13:C16"/>
    <mergeCell ref="D13:D14"/>
    <mergeCell ref="D15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45"/>
  <sheetViews>
    <sheetView zoomScale="85" zoomScaleNormal="85" zoomScalePageLayoutView="0" workbookViewId="0" topLeftCell="A7">
      <selection activeCell="B20" sqref="B20"/>
    </sheetView>
  </sheetViews>
  <sheetFormatPr defaultColWidth="9.140625" defaultRowHeight="15"/>
  <cols>
    <col min="1" max="1" width="51.7109375" style="3" customWidth="1"/>
    <col min="2" max="2" width="35.28125" style="3" customWidth="1"/>
    <col min="3" max="16384" width="9.140625" style="3" customWidth="1"/>
  </cols>
  <sheetData>
    <row r="1" spans="1:2" ht="45.75" customHeight="1">
      <c r="A1" s="52" t="s">
        <v>47</v>
      </c>
      <c r="B1" s="52"/>
    </row>
    <row r="2" spans="1:2" ht="15">
      <c r="A2" s="10" t="s">
        <v>6</v>
      </c>
      <c r="B2" s="16" t="s">
        <v>39</v>
      </c>
    </row>
    <row r="3" spans="1:2" ht="15">
      <c r="A3" s="10" t="s">
        <v>7</v>
      </c>
      <c r="B3" s="16">
        <v>3903009923</v>
      </c>
    </row>
    <row r="4" spans="1:2" ht="15">
      <c r="A4" s="10" t="s">
        <v>8</v>
      </c>
      <c r="B4" s="16">
        <v>390401001</v>
      </c>
    </row>
    <row r="5" spans="1:2" ht="15">
      <c r="A5" s="10" t="s">
        <v>9</v>
      </c>
      <c r="B5" s="16" t="s">
        <v>41</v>
      </c>
    </row>
    <row r="6" spans="1:2" ht="15">
      <c r="A6" s="10" t="s">
        <v>15</v>
      </c>
      <c r="B6" s="16" t="s">
        <v>59</v>
      </c>
    </row>
    <row r="7" spans="1:2" ht="15">
      <c r="A7" s="7"/>
      <c r="B7" s="7"/>
    </row>
    <row r="8" spans="1:2" ht="15.75" thickBot="1">
      <c r="A8" s="7"/>
      <c r="B8" s="7"/>
    </row>
    <row r="9" spans="1:2" ht="57.75" thickBot="1">
      <c r="A9" s="11" t="s">
        <v>3</v>
      </c>
      <c r="B9" s="8" t="s">
        <v>40</v>
      </c>
    </row>
    <row r="10" spans="1:2" ht="45.75" thickBot="1">
      <c r="A10" s="12" t="s">
        <v>27</v>
      </c>
      <c r="B10" s="9" t="s">
        <v>43</v>
      </c>
    </row>
    <row r="11" spans="1:2" ht="15.75" thickBot="1">
      <c r="A11" s="12" t="s">
        <v>28</v>
      </c>
      <c r="B11" s="17">
        <v>310428.4820465019</v>
      </c>
    </row>
    <row r="12" spans="1:2" ht="30">
      <c r="A12" s="13" t="s">
        <v>29</v>
      </c>
      <c r="B12" s="18">
        <f>B13+B14+B17+B18+B19+B20+B22+B24+B25</f>
        <v>198653.23204650186</v>
      </c>
    </row>
    <row r="13" spans="1:2" ht="30">
      <c r="A13" s="23" t="s">
        <v>16</v>
      </c>
      <c r="B13" s="19">
        <f>'[1]Калькуляция ВО'!$R$31+'[1]Калькуляция ВО'!$R$15</f>
        <v>2034.0561707265197</v>
      </c>
    </row>
    <row r="14" spans="1:2" ht="45">
      <c r="A14" s="23" t="s">
        <v>17</v>
      </c>
      <c r="B14" s="19">
        <f>'[1]Калькуляция ВО'!$R$8+'[1]Калькуляция ВО'!$R$23</f>
        <v>17991.70550397</v>
      </c>
    </row>
    <row r="15" spans="1:2" ht="15">
      <c r="A15" s="24" t="s">
        <v>18</v>
      </c>
      <c r="B15" s="25">
        <f>B14/B16</f>
        <v>2.901247838214084</v>
      </c>
    </row>
    <row r="16" spans="1:2" ht="15">
      <c r="A16" s="24" t="s">
        <v>56</v>
      </c>
      <c r="B16" s="19">
        <f>('[1]прием, перекачка, транс стоков '!$J$22+'[1]ОС'!$J$75)/1000</f>
        <v>6201.368</v>
      </c>
    </row>
    <row r="17" spans="1:2" ht="30">
      <c r="A17" s="23" t="s">
        <v>19</v>
      </c>
      <c r="B17" s="19">
        <f>'[1]Калькуляция ВО'!$R$22</f>
        <v>251.90058698408552</v>
      </c>
    </row>
    <row r="18" spans="1:2" ht="45">
      <c r="A18" s="23" t="s">
        <v>20</v>
      </c>
      <c r="B18" s="19">
        <f>'[1]Калькуляция ВО'!$R$13+'[1]Калькуляция ВО'!$R$14+'[1]Калькуляция ВО'!$R$29+'[1]Калькуляция ВО'!$R$30</f>
        <v>71450.74120416919</v>
      </c>
    </row>
    <row r="19" spans="1:2" ht="45">
      <c r="A19" s="23" t="s">
        <v>21</v>
      </c>
      <c r="B19" s="19">
        <f>'[1]Калькуляция ВО'!$R$9+'[1]Калькуляция ВО'!$R$25</f>
        <v>25786.680257024418</v>
      </c>
    </row>
    <row r="20" spans="1:2" ht="30">
      <c r="A20" s="23" t="s">
        <v>22</v>
      </c>
      <c r="B20" s="19">
        <f>'[1]Калькуляция ВО'!$R$16+'[1]Калькуляция ВО'!$R$32</f>
        <v>29800.090854248218</v>
      </c>
    </row>
    <row r="21" spans="1:2" ht="30">
      <c r="A21" s="24" t="s">
        <v>23</v>
      </c>
      <c r="B21" s="20">
        <f>('[1]цеховые расходы'!$N$11+'[1]цеховые расходы'!$N$12)*('[1]цеховые расходы'!$N$178/'[1]цеховые расходы'!$N$171)</f>
        <v>23186.087705714126</v>
      </c>
    </row>
    <row r="22" spans="1:2" ht="30">
      <c r="A22" s="23" t="s">
        <v>24</v>
      </c>
      <c r="B22" s="19">
        <f>'[1]Калькуляция ВО'!$R$18+'[1]Калькуляция ВО'!$R$34</f>
        <v>30529.177513026174</v>
      </c>
    </row>
    <row r="23" spans="1:2" ht="30">
      <c r="A23" s="24" t="s">
        <v>23</v>
      </c>
      <c r="B23" s="20">
        <f>('[1]Косвенные расходы'!$N$11+'[1]Косвенные расходы'!$N$12)*('[1]Косвенные расходы'!$N$155/'[1]Косвенные расходы'!$N$148)</f>
        <v>22595.874722801993</v>
      </c>
    </row>
    <row r="24" spans="1:2" ht="30">
      <c r="A24" s="23" t="s">
        <v>25</v>
      </c>
      <c r="B24" s="19">
        <f>'[1]Калькуляция ВО'!$R$11+'[1]Калькуляция ВО'!$R$12+'[1]Калькуляция ВО'!$R$27</f>
        <v>18468.51273155247</v>
      </c>
    </row>
    <row r="25" spans="1:2" ht="15.75" thickBot="1">
      <c r="A25" s="23" t="s">
        <v>44</v>
      </c>
      <c r="B25" s="21">
        <f>'[1]Калькуляция ВО'!$R$10+'[1]Калькуляция ВО'!$R$17+'[1]Калькуляция ВО'!$R$33</f>
        <v>2340.367224800802</v>
      </c>
    </row>
    <row r="26" spans="1:2" ht="30.75" thickBot="1">
      <c r="A26" s="12" t="s">
        <v>30</v>
      </c>
      <c r="B26" s="22">
        <f>B11-B12</f>
        <v>111775.25000000003</v>
      </c>
    </row>
    <row r="27" spans="1:2" ht="30.75" hidden="1" thickBot="1">
      <c r="A27" s="12" t="s">
        <v>45</v>
      </c>
      <c r="B27" s="22">
        <f>41819*0.76</f>
        <v>31782.44</v>
      </c>
    </row>
    <row r="28" spans="1:2" ht="75.75" hidden="1" thickBot="1">
      <c r="A28" s="14" t="s">
        <v>5</v>
      </c>
      <c r="B28" s="22">
        <v>0</v>
      </c>
    </row>
    <row r="29" spans="1:2" ht="30.75" hidden="1" thickBot="1">
      <c r="A29" s="12" t="s">
        <v>31</v>
      </c>
      <c r="B29" s="22"/>
    </row>
    <row r="30" spans="1:2" ht="30.75" hidden="1" thickBot="1">
      <c r="A30" s="14" t="s">
        <v>4</v>
      </c>
      <c r="B30" s="22"/>
    </row>
    <row r="31" spans="1:2" ht="45.75" hidden="1" thickBot="1">
      <c r="A31" s="12" t="s">
        <v>49</v>
      </c>
      <c r="B31" s="22"/>
    </row>
    <row r="32" spans="1:2" ht="30.75" thickBot="1">
      <c r="A32" s="12" t="s">
        <v>50</v>
      </c>
      <c r="B32" s="22">
        <f>'[1]ПП ВС ВО'!$J$106</f>
        <v>52172.837459999995</v>
      </c>
    </row>
    <row r="33" spans="1:2" ht="45.75" thickBot="1">
      <c r="A33" s="12" t="s">
        <v>51</v>
      </c>
      <c r="B33" s="22">
        <v>0</v>
      </c>
    </row>
    <row r="34" spans="1:2" ht="30.75" thickBot="1">
      <c r="A34" s="12" t="s">
        <v>52</v>
      </c>
      <c r="B34" s="22">
        <f>'[1]ПП ВС ВО'!$J$104</f>
        <v>52187.337459999995</v>
      </c>
    </row>
    <row r="35" spans="1:2" ht="30.75" thickBot="1">
      <c r="A35" s="12" t="s">
        <v>53</v>
      </c>
      <c r="B35" s="22">
        <f>'[1]инф  ОКК'!$F$36+'[1]инф  ОКК'!$F$39</f>
        <v>625.6933</v>
      </c>
    </row>
    <row r="36" spans="1:2" ht="30.75" thickBot="1">
      <c r="A36" s="12" t="s">
        <v>54</v>
      </c>
      <c r="B36" s="15">
        <f>29+5</f>
        <v>34</v>
      </c>
    </row>
    <row r="37" spans="1:2" ht="30.75" thickBot="1">
      <c r="A37" s="12" t="s">
        <v>55</v>
      </c>
      <c r="B37" s="26">
        <f>'[1]прием, перекачка, транс стоков '!$J$199+'[1]ОС'!$J$270</f>
        <v>257.5</v>
      </c>
    </row>
    <row r="39" spans="1:2" ht="15" hidden="1">
      <c r="A39" s="57" t="s">
        <v>33</v>
      </c>
      <c r="B39" s="57"/>
    </row>
    <row r="40" spans="1:2" ht="15" hidden="1">
      <c r="A40" s="57" t="s">
        <v>34</v>
      </c>
      <c r="B40" s="57"/>
    </row>
    <row r="41" spans="1:2" ht="15" hidden="1">
      <c r="A41" s="57" t="s">
        <v>35</v>
      </c>
      <c r="B41" s="57"/>
    </row>
    <row r="42" spans="1:2" ht="15" hidden="1">
      <c r="A42" s="57" t="s">
        <v>36</v>
      </c>
      <c r="B42" s="57"/>
    </row>
    <row r="43" ht="15" hidden="1"/>
    <row r="45" spans="1:2" ht="15">
      <c r="A45" s="57"/>
      <c r="B45" s="57"/>
    </row>
  </sheetData>
  <sheetProtection/>
  <mergeCells count="6">
    <mergeCell ref="A45:B45"/>
    <mergeCell ref="A40:B40"/>
    <mergeCell ref="A42:B42"/>
    <mergeCell ref="A41:B41"/>
    <mergeCell ref="A1:B1"/>
    <mergeCell ref="A39:B39"/>
  </mergeCells>
  <printOptions/>
  <pageMargins left="0.7086614173228347" right="0.7086614173228347" top="0.83" bottom="0.83" header="0.53" footer="0.36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Ежевский Андрей Сергеевич</cp:lastModifiedBy>
  <cp:lastPrinted>2011-12-28T09:30:52Z</cp:lastPrinted>
  <dcterms:created xsi:type="dcterms:W3CDTF">2010-02-17T08:51:56Z</dcterms:created>
  <dcterms:modified xsi:type="dcterms:W3CDTF">2013-01-09T13:48:33Z</dcterms:modified>
  <cp:category/>
  <cp:version/>
  <cp:contentType/>
  <cp:contentStatus/>
</cp:coreProperties>
</file>